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915" windowHeight="12075" activeTab="0"/>
  </bookViews>
  <sheets>
    <sheet name="LDR analysis" sheetId="1" r:id="rId1"/>
  </sheets>
  <definedNames/>
  <calcPr fullCalcOnLoad="1"/>
</workbook>
</file>

<file path=xl/comments1.xml><?xml version="1.0" encoding="utf-8"?>
<comments xmlns="http://schemas.openxmlformats.org/spreadsheetml/2006/main">
  <authors>
    <author>noName</author>
  </authors>
  <commentList>
    <comment ref="F2" authorId="0">
      <text>
        <r>
          <rPr>
            <b/>
            <sz val="9"/>
            <rFont val="Tahoma"/>
            <family val="2"/>
          </rPr>
          <t>noName:</t>
        </r>
        <r>
          <rPr>
            <sz val="9"/>
            <rFont val="Tahoma"/>
            <family val="2"/>
          </rPr>
          <t xml:space="preserve">
This is data of </t>
        </r>
        <r>
          <rPr>
            <b/>
            <sz val="9"/>
            <rFont val="Tahoma"/>
            <family val="2"/>
          </rPr>
          <t>one</t>
        </r>
        <r>
          <rPr>
            <sz val="9"/>
            <rFont val="Tahoma"/>
            <family val="2"/>
          </rPr>
          <t xml:space="preserve"> LDR cell in </t>
        </r>
        <r>
          <rPr>
            <b/>
            <sz val="9"/>
            <rFont val="Tahoma"/>
            <family val="2"/>
          </rPr>
          <t>one</t>
        </r>
        <r>
          <rPr>
            <sz val="9"/>
            <rFont val="Tahoma"/>
            <family val="2"/>
          </rPr>
          <t xml:space="preserve"> Gossen Lunasix. Your data will be </t>
        </r>
        <r>
          <rPr>
            <b/>
            <sz val="9"/>
            <rFont val="Tahoma"/>
            <family val="2"/>
          </rPr>
          <t>similar,</t>
        </r>
        <r>
          <rPr>
            <sz val="9"/>
            <rFont val="Tahoma"/>
            <family val="2"/>
          </rPr>
          <t xml:space="preserve"> but it may be offset by even a few stops, i.e. You could measure 110kΩ when reading '5' or when reading '7' or '3', but if you see 100kΩ at '15' you've likely did something wrong, mistook the scales or the CdS cell is dead.</t>
        </r>
      </text>
    </comment>
    <comment ref="G2" authorId="0">
      <text>
        <r>
          <rPr>
            <b/>
            <sz val="9"/>
            <rFont val="Tahoma"/>
            <family val="2"/>
          </rPr>
          <t>noName:</t>
        </r>
        <r>
          <rPr>
            <sz val="9"/>
            <rFont val="Tahoma"/>
            <family val="2"/>
          </rPr>
          <t xml:space="preserve">
Measure as many points as you can. R</t>
        </r>
        <r>
          <rPr>
            <vertAlign val="subscript"/>
            <sz val="9"/>
            <rFont val="Tahoma"/>
            <family val="2"/>
          </rPr>
          <t>computed</t>
        </r>
        <r>
          <rPr>
            <sz val="9"/>
            <rFont val="Tahoma"/>
            <family val="2"/>
          </rPr>
          <t xml:space="preserve"> will be updated as soon as you enter new data.
Enter values in kΩ, so 100Ω is 0.1kΩ. Entered points will be visualised on the graph to the right as red crosses, and the best-fit straight - as a green line. You will notice obvious measurement mistakes more easily this way.</t>
        </r>
      </text>
    </comment>
    <comment ref="H2" authorId="0">
      <text>
        <r>
          <rPr>
            <b/>
            <sz val="9"/>
            <rFont val="Tahoma"/>
            <family val="2"/>
          </rPr>
          <t>noName:</t>
        </r>
        <r>
          <rPr>
            <sz val="9"/>
            <rFont val="Tahoma"/>
            <family val="2"/>
          </rPr>
          <t xml:space="preserve">
ignore this column, it's for internal use.</t>
        </r>
      </text>
    </comment>
    <comment ref="I2" authorId="0">
      <text>
        <r>
          <rPr>
            <b/>
            <sz val="9"/>
            <rFont val="Tahoma"/>
            <family val="2"/>
          </rPr>
          <t>noName:</t>
        </r>
        <r>
          <rPr>
            <sz val="9"/>
            <rFont val="Tahoma"/>
            <family val="2"/>
          </rPr>
          <t xml:space="preserve">
This is the theoretical LDR resistance if it followed the best-fit straight computed out of your collected data.</t>
        </r>
      </text>
    </comment>
    <comment ref="J2" authorId="0">
      <text>
        <r>
          <rPr>
            <b/>
            <sz val="9"/>
            <rFont val="Tahoma"/>
            <family val="2"/>
          </rPr>
          <t>noName:</t>
        </r>
        <r>
          <rPr>
            <sz val="9"/>
            <rFont val="Tahoma"/>
            <family val="2"/>
          </rPr>
          <t xml:space="preserve">
This is a measure, by how much do your points deviate from the best-fit curve. Since LDRs are not so linear, as one might hope, and your reference meter is off anyway ;) there WILL be deviations. You need to collect as much data as you can, so to average-out as much error as possible. You should look closer, if the deviation is excessive, or systematic, though. Over 20% difference between close points is definitely suspicious.</t>
        </r>
      </text>
    </comment>
    <comment ref="L3" authorId="0">
      <text>
        <r>
          <rPr>
            <b/>
            <sz val="9"/>
            <rFont val="Tahoma"/>
            <family val="2"/>
          </rPr>
          <t>noName:</t>
        </r>
        <r>
          <rPr>
            <sz val="9"/>
            <rFont val="Tahoma"/>
            <family val="2"/>
          </rPr>
          <t xml:space="preserve">
Resistance for a bare cell (no ND filter) is:
</t>
        </r>
        <r>
          <rPr>
            <sz val="11"/>
            <rFont val="Tahoma"/>
            <family val="2"/>
          </rPr>
          <t>R = 10</t>
        </r>
        <r>
          <rPr>
            <vertAlign val="superscript"/>
            <sz val="11"/>
            <rFont val="Tahoma"/>
            <family val="2"/>
          </rPr>
          <t>(EV * a + b)</t>
        </r>
        <r>
          <rPr>
            <sz val="11"/>
            <rFont val="Tahoma"/>
            <family val="2"/>
          </rPr>
          <t xml:space="preserve"> [kΩ]</t>
        </r>
      </text>
    </comment>
    <comment ref="L7" authorId="0">
      <text>
        <r>
          <rPr>
            <b/>
            <sz val="9"/>
            <rFont val="Tahoma"/>
            <family val="2"/>
          </rPr>
          <t>noName:</t>
        </r>
        <r>
          <rPr>
            <sz val="9"/>
            <rFont val="Tahoma"/>
            <family val="2"/>
          </rPr>
          <t xml:space="preserve">
Gamma (sensitivity slope)
Typically 0.6-0.99
In light meters: 0.6-0.75 are most common</t>
        </r>
      </text>
    </comment>
    <comment ref="L8" authorId="0">
      <text>
        <r>
          <rPr>
            <b/>
            <sz val="9"/>
            <rFont val="Tahoma"/>
            <family val="2"/>
          </rPr>
          <t>noName:</t>
        </r>
        <r>
          <rPr>
            <sz val="9"/>
            <rFont val="Tahoma"/>
            <family val="2"/>
          </rPr>
          <t xml:space="preserve">
Resistance at 1000 lux</t>
        </r>
      </text>
    </comment>
    <comment ref="C2" authorId="0">
      <text>
        <r>
          <rPr>
            <b/>
            <sz val="9"/>
            <rFont val="Tahoma"/>
            <family val="2"/>
          </rPr>
          <t>noName:</t>
        </r>
        <r>
          <rPr>
            <sz val="9"/>
            <rFont val="Tahoma"/>
            <family val="2"/>
          </rPr>
          <t xml:space="preserve">
This is the scene EV level for measurement WITH an ND filter in optical path (no matter which scale you use, e.g. to calibrate the point '4' on low light scale you can set scene EV to 5 and put ND filter in).</t>
        </r>
      </text>
    </comment>
    <comment ref="B2" authorId="0">
      <text>
        <r>
          <rPr>
            <b/>
            <sz val="9"/>
            <rFont val="Tahoma"/>
            <family val="2"/>
          </rPr>
          <t>noName:</t>
        </r>
        <r>
          <rPr>
            <sz val="9"/>
            <rFont val="Tahoma"/>
            <family val="2"/>
          </rPr>
          <t xml:space="preserve">
This is the scene EV level for measurement WITHOUT an ND filter in optical path (no matter which scale you use, e.g. to calibrate the point '20' on high light scale you can set scene EV to 9 and remove the ND filter).</t>
        </r>
      </text>
    </comment>
  </commentList>
</comments>
</file>

<file path=xl/sharedStrings.xml><?xml version="1.0" encoding="utf-8"?>
<sst xmlns="http://schemas.openxmlformats.org/spreadsheetml/2006/main" count="14" uniqueCount="14">
  <si>
    <t>EV w/o ND6</t>
  </si>
  <si>
    <t>EV with ND6</t>
  </si>
  <si>
    <t>Scale L</t>
  </si>
  <si>
    <t>Scale H</t>
  </si>
  <si>
    <r>
      <t>R</t>
    </r>
    <r>
      <rPr>
        <vertAlign val="subscript"/>
        <sz val="11"/>
        <color indexed="8"/>
        <rFont val="Calibri"/>
        <family val="2"/>
      </rPr>
      <t>expected</t>
    </r>
  </si>
  <si>
    <r>
      <t>R</t>
    </r>
    <r>
      <rPr>
        <vertAlign val="subscript"/>
        <sz val="11"/>
        <color indexed="8"/>
        <rFont val="Calibri"/>
        <family val="2"/>
      </rPr>
      <t>measured</t>
    </r>
  </si>
  <si>
    <r>
      <t>log</t>
    </r>
    <r>
      <rPr>
        <vertAlign val="subscript"/>
        <sz val="11"/>
        <color indexed="55"/>
        <rFont val="Calibri"/>
        <family val="2"/>
      </rPr>
      <t>10</t>
    </r>
    <r>
      <rPr>
        <sz val="11"/>
        <color indexed="55"/>
        <rFont val="Calibri"/>
        <family val="2"/>
      </rPr>
      <t>(R)</t>
    </r>
  </si>
  <si>
    <r>
      <t>R</t>
    </r>
    <r>
      <rPr>
        <vertAlign val="subscript"/>
        <sz val="11"/>
        <color indexed="8"/>
        <rFont val="Calibri"/>
        <family val="2"/>
      </rPr>
      <t>computed</t>
    </r>
  </si>
  <si>
    <t>∆</t>
  </si>
  <si>
    <t>a=</t>
  </si>
  <si>
    <t>b=</t>
  </si>
  <si>
    <t>LDR Parameters</t>
  </si>
  <si>
    <t>γ =</t>
  </si>
  <si>
    <r>
      <t>R</t>
    </r>
    <r>
      <rPr>
        <vertAlign val="subscript"/>
        <sz val="11"/>
        <color indexed="8"/>
        <rFont val="Calibri"/>
        <family val="2"/>
      </rPr>
      <t>1000</t>
    </r>
    <r>
      <rPr>
        <sz val="11"/>
        <color theme="1"/>
        <rFont val="Calibri"/>
        <family val="2"/>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</si>
</sst>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k\Ω"/>
    <numFmt numFmtId="166" formatCode="0.0\ \k\Ω"/>
    <numFmt numFmtId="167" formatCode="0.00\ \k\Ω"/>
  </numFmts>
  <fonts count="45">
    <font>
      <sz val="11"/>
      <color theme="1"/>
      <name val="Calibri"/>
      <family val="2"/>
    </font>
    <font>
      <sz val="11"/>
      <color indexed="8"/>
      <name val="Calibri"/>
      <family val="2"/>
    </font>
    <font>
      <sz val="11"/>
      <color indexed="55"/>
      <name val="Calibri"/>
      <family val="2"/>
    </font>
    <font>
      <vertAlign val="subscript"/>
      <sz val="11"/>
      <color indexed="8"/>
      <name val="Calibri"/>
      <family val="2"/>
    </font>
    <font>
      <vertAlign val="subscript"/>
      <sz val="11"/>
      <color indexed="55"/>
      <name val="Calibri"/>
      <family val="2"/>
    </font>
    <font>
      <b/>
      <sz val="9"/>
      <name val="Tahoma"/>
      <family val="2"/>
    </font>
    <font>
      <sz val="9"/>
      <name val="Tahoma"/>
      <family val="2"/>
    </font>
    <font>
      <vertAlign val="subscript"/>
      <sz val="9"/>
      <name val="Tahoma"/>
      <family val="2"/>
    </font>
    <font>
      <sz val="11"/>
      <name val="Tahoma"/>
      <family val="2"/>
    </font>
    <font>
      <vertAlign val="superscript"/>
      <sz val="11"/>
      <name val="Tahoma"/>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24997000396251678"/>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theme="0" tint="-0.049979999661445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6">
    <xf numFmtId="0" fontId="0" fillId="0" borderId="0" xfId="0" applyFont="1" applyAlignment="1">
      <alignment/>
    </xf>
    <xf numFmtId="0" fontId="0" fillId="0" borderId="0" xfId="0" applyAlignment="1">
      <alignment horizontal="center"/>
    </xf>
    <xf numFmtId="0" fontId="41" fillId="0" borderId="0" xfId="0" applyFont="1" applyAlignment="1">
      <alignment/>
    </xf>
    <xf numFmtId="0" fontId="0" fillId="33" borderId="0" xfId="0" applyFill="1" applyAlignment="1">
      <alignment/>
    </xf>
    <xf numFmtId="0" fontId="43" fillId="0" borderId="0" xfId="0" applyFont="1" applyAlignment="1">
      <alignment/>
    </xf>
    <xf numFmtId="0" fontId="0" fillId="34" borderId="0" xfId="0" applyFill="1" applyAlignment="1">
      <alignment/>
    </xf>
    <xf numFmtId="164" fontId="0" fillId="0" borderId="0" xfId="0" applyNumberFormat="1" applyAlignment="1">
      <alignment horizontal="center"/>
    </xf>
    <xf numFmtId="165" fontId="0" fillId="0" borderId="0" xfId="0" applyNumberFormat="1" applyAlignment="1">
      <alignment horizontal="center"/>
    </xf>
    <xf numFmtId="2" fontId="43" fillId="0" borderId="0" xfId="0" applyNumberFormat="1" applyFont="1" applyAlignment="1">
      <alignment horizontal="center"/>
    </xf>
    <xf numFmtId="166" fontId="0" fillId="0" borderId="0" xfId="0" applyNumberFormat="1" applyAlignment="1">
      <alignment horizontal="right"/>
    </xf>
    <xf numFmtId="9" fontId="0" fillId="0" borderId="0" xfId="57" applyFont="1" applyAlignment="1">
      <alignment horizontal="center"/>
    </xf>
    <xf numFmtId="0" fontId="0" fillId="0" borderId="10" xfId="0" applyBorder="1" applyAlignment="1">
      <alignment horizontal="right"/>
    </xf>
    <xf numFmtId="2" fontId="0" fillId="0" borderId="11" xfId="0" applyNumberFormat="1" applyBorder="1" applyAlignment="1">
      <alignment/>
    </xf>
    <xf numFmtId="0" fontId="0" fillId="0" borderId="12" xfId="0" applyBorder="1" applyAlignment="1">
      <alignment horizontal="right"/>
    </xf>
    <xf numFmtId="167" fontId="0" fillId="0" borderId="13" xfId="0" applyNumberFormat="1" applyBorder="1" applyAlignment="1">
      <alignment horizontal="right"/>
    </xf>
    <xf numFmtId="166" fontId="0" fillId="0" borderId="0" xfId="0" applyNumberFormat="1" applyAlignment="1">
      <alignment horizontal="center"/>
    </xf>
    <xf numFmtId="167" fontId="0" fillId="0" borderId="0" xfId="0" applyNumberFormat="1" applyAlignment="1">
      <alignment horizontal="center"/>
    </xf>
    <xf numFmtId="164" fontId="41" fillId="0" borderId="10" xfId="0" applyNumberFormat="1" applyFont="1" applyBorder="1" applyAlignment="1">
      <alignment horizontal="center"/>
    </xf>
    <xf numFmtId="0" fontId="41" fillId="0" borderId="11" xfId="0" applyFont="1" applyBorder="1" applyAlignment="1">
      <alignment horizontal="center"/>
    </xf>
    <xf numFmtId="164" fontId="41" fillId="0" borderId="11" xfId="0" applyNumberFormat="1" applyFont="1" applyBorder="1" applyAlignment="1">
      <alignment horizontal="center"/>
    </xf>
    <xf numFmtId="0" fontId="41" fillId="0" borderId="10" xfId="0" applyFont="1" applyBorder="1" applyAlignment="1">
      <alignment horizontal="center"/>
    </xf>
    <xf numFmtId="0" fontId="41" fillId="0" borderId="12" xfId="0" applyFont="1" applyBorder="1" applyAlignment="1">
      <alignment horizontal="center"/>
    </xf>
    <xf numFmtId="164" fontId="41" fillId="0" borderId="13" xfId="0" applyNumberFormat="1" applyFont="1" applyBorder="1" applyAlignment="1">
      <alignment horizontal="center"/>
    </xf>
    <xf numFmtId="166" fontId="0" fillId="0" borderId="14" xfId="0" applyNumberFormat="1" applyBorder="1" applyAlignment="1" applyProtection="1">
      <alignment horizontal="right"/>
      <protection locked="0"/>
    </xf>
    <xf numFmtId="166" fontId="0" fillId="0" borderId="15" xfId="0" applyNumberFormat="1" applyBorder="1" applyAlignment="1" applyProtection="1">
      <alignment horizontal="right"/>
      <protection locked="0"/>
    </xf>
    <xf numFmtId="166" fontId="0" fillId="35" borderId="14" xfId="0" applyNumberFormat="1" applyFill="1" applyBorder="1" applyAlignment="1" applyProtection="1">
      <alignment horizontal="right"/>
      <protection locked="0"/>
    </xf>
    <xf numFmtId="0" fontId="0" fillId="35" borderId="16" xfId="0" applyFill="1" applyBorder="1" applyAlignment="1">
      <alignment horizontal="center" textRotation="90"/>
    </xf>
    <xf numFmtId="0" fontId="0" fillId="35" borderId="17" xfId="0" applyFill="1" applyBorder="1" applyAlignment="1">
      <alignment horizontal="center" textRotation="90"/>
    </xf>
    <xf numFmtId="0" fontId="41" fillId="35" borderId="16" xfId="0" applyFont="1" applyFill="1" applyBorder="1" applyAlignment="1">
      <alignment horizontal="center" textRotation="90"/>
    </xf>
    <xf numFmtId="0" fontId="41" fillId="35" borderId="18" xfId="0" applyFont="1" applyFill="1" applyBorder="1" applyAlignment="1">
      <alignment horizontal="center" textRotation="90"/>
    </xf>
    <xf numFmtId="0" fontId="0" fillId="35" borderId="17" xfId="0" applyFill="1" applyBorder="1" applyAlignment="1">
      <alignment horizontal="center"/>
    </xf>
    <xf numFmtId="0" fontId="0" fillId="35" borderId="19" xfId="0" applyFill="1" applyBorder="1" applyAlignment="1">
      <alignment horizontal="center"/>
    </xf>
    <xf numFmtId="0" fontId="43" fillId="35" borderId="17" xfId="0" applyFont="1" applyFill="1" applyBorder="1" applyAlignment="1">
      <alignment horizontal="center"/>
    </xf>
    <xf numFmtId="0" fontId="0" fillId="35" borderId="18" xfId="0" applyFill="1" applyBorder="1" applyAlignment="1">
      <alignment horizontal="center"/>
    </xf>
    <xf numFmtId="0" fontId="0" fillId="0" borderId="20" xfId="0" applyBorder="1" applyAlignment="1">
      <alignment horizontal="center"/>
    </xf>
    <xf numFmtId="0" fontId="0" fillId="0" borderId="21"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0475"/>
          <c:w val="0.8465"/>
          <c:h val="0.98475"/>
        </c:manualLayout>
      </c:layout>
      <c:scatterChart>
        <c:scatterStyle val="lineMarker"/>
        <c:varyColors val="0"/>
        <c:ser>
          <c:idx val="0"/>
          <c:order val="0"/>
          <c:tx>
            <c:v>R expected</c:v>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'LDR analysis'!$B$3:$B$48</c:f>
              <c:numCache/>
            </c:numRef>
          </c:xVal>
          <c:yVal>
            <c:numRef>
              <c:f>'LDR analysis'!$F$3:$F$48</c:f>
              <c:numCache/>
            </c:numRef>
          </c:yVal>
          <c:smooth val="0"/>
        </c:ser>
        <c:ser>
          <c:idx val="1"/>
          <c:order val="1"/>
          <c:tx>
            <c:v>R measured</c:v>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993366"/>
              </a:solidFill>
              <a:ln>
                <a:solidFill>
                  <a:srgbClr val="993366"/>
                </a:solidFill>
              </a:ln>
            </c:spPr>
          </c:marker>
          <c:xVal>
            <c:numRef>
              <c:f>'LDR analysis'!$B$3:$B$48</c:f>
              <c:numCache/>
            </c:numRef>
          </c:xVal>
          <c:yVal>
            <c:numRef>
              <c:f>'LDR analysis'!$G$3:$G$48</c:f>
              <c:numCache/>
            </c:numRef>
          </c:yVal>
          <c:smooth val="0"/>
        </c:ser>
        <c:ser>
          <c:idx val="2"/>
          <c:order val="2"/>
          <c:tx>
            <c:v>R computed</c:v>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'LDR analysis'!$B$3:$B$48</c:f>
              <c:numCache/>
            </c:numRef>
          </c:xVal>
          <c:yVal>
            <c:numRef>
              <c:f>'LDR analysis'!$I$3:$I$48</c:f>
              <c:numCache/>
            </c:numRef>
          </c:yVal>
          <c:smooth val="0"/>
        </c:ser>
        <c:axId val="49556254"/>
        <c:axId val="43353103"/>
      </c:scatterChart>
      <c:valAx>
        <c:axId val="49556254"/>
        <c:scaling>
          <c:orientation val="minMax"/>
          <c:max val="12"/>
          <c:min val="-4"/>
        </c:scaling>
        <c:axPos val="b"/>
        <c:delete val="0"/>
        <c:numFmt formatCode="General" sourceLinked="1"/>
        <c:majorTickMark val="cross"/>
        <c:minorTickMark val="out"/>
        <c:tickLblPos val="nextTo"/>
        <c:spPr>
          <a:ln w="3175">
            <a:solidFill>
              <a:srgbClr val="808080"/>
            </a:solidFill>
          </a:ln>
        </c:spPr>
        <c:crossAx val="43353103"/>
        <c:crossesAt val="0.1"/>
        <c:crossBetween val="midCat"/>
        <c:dispUnits/>
        <c:majorUnit val="2"/>
        <c:minorUnit val="1"/>
      </c:valAx>
      <c:valAx>
        <c:axId val="43353103"/>
        <c:scaling>
          <c:logBase val="10"/>
          <c:orientation val="minMax"/>
          <c:max val="10000"/>
          <c:min val="0.1"/>
        </c:scaling>
        <c:axPos val="l"/>
        <c:majorGridlines>
          <c:spPr>
            <a:ln w="3175">
              <a:solidFill>
                <a:srgbClr val="808080"/>
              </a:solidFill>
            </a:ln>
          </c:spPr>
        </c:majorGridlines>
        <c:delete val="0"/>
        <c:numFmt formatCode="0.0\ \k\Ω" sourceLinked="0"/>
        <c:majorTickMark val="out"/>
        <c:minorTickMark val="none"/>
        <c:tickLblPos val="nextTo"/>
        <c:spPr>
          <a:ln w="3175">
            <a:solidFill>
              <a:srgbClr val="808080"/>
            </a:solidFill>
          </a:ln>
        </c:spPr>
        <c:crossAx val="49556254"/>
        <c:crossesAt val="-4"/>
        <c:crossBetween val="midCat"/>
        <c:dispUnits/>
        <c:majorUnit val="10"/>
        <c:minorUnit val="10"/>
      </c:valAx>
      <c:spPr>
        <a:solidFill>
          <a:srgbClr val="FFFFFF"/>
        </a:solidFill>
        <a:ln w="3175">
          <a:noFill/>
        </a:ln>
      </c:spPr>
    </c:plotArea>
    <c:legend>
      <c:legendPos val="r"/>
      <c:layout>
        <c:manualLayout>
          <c:xMode val="edge"/>
          <c:yMode val="edge"/>
          <c:x val="0.8665"/>
          <c:y val="0.42575"/>
          <c:w val="0.1275"/>
          <c:h val="0.1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609600</xdr:colOff>
      <xdr:row>8</xdr:row>
      <xdr:rowOff>209550</xdr:rowOff>
    </xdr:from>
    <xdr:to>
      <xdr:col>22</xdr:col>
      <xdr:colOff>600075</xdr:colOff>
      <xdr:row>31</xdr:row>
      <xdr:rowOff>0</xdr:rowOff>
    </xdr:to>
    <xdr:graphicFrame>
      <xdr:nvGraphicFramePr>
        <xdr:cNvPr id="1" name="Chart 1"/>
        <xdr:cNvGraphicFramePr/>
      </xdr:nvGraphicFramePr>
      <xdr:xfrm>
        <a:off x="4876800" y="2752725"/>
        <a:ext cx="7934325" cy="4829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48"/>
  <sheetViews>
    <sheetView tabSelected="1" zoomScalePageLayoutView="0" workbookViewId="0" topLeftCell="A1">
      <selection activeCell="F2" sqref="F2"/>
    </sheetView>
  </sheetViews>
  <sheetFormatPr defaultColWidth="9.140625" defaultRowHeight="17.25" customHeight="1"/>
  <cols>
    <col min="2" max="3" width="4.57421875" style="1" bestFit="1" customWidth="1"/>
    <col min="4" max="5" width="4.57421875" style="2" bestFit="1" customWidth="1"/>
    <col min="6" max="6" width="9.140625" style="1" customWidth="1"/>
    <col min="8" max="8" width="9.140625" style="4" customWidth="1"/>
    <col min="11" max="12" width="9.140625" style="1" customWidth="1"/>
    <col min="13" max="13" width="9.421875" style="1" bestFit="1" customWidth="1"/>
  </cols>
  <sheetData>
    <row r="1" spans="7:9" ht="17.25" customHeight="1" thickBot="1">
      <c r="G1" s="3"/>
      <c r="I1" s="5"/>
    </row>
    <row r="2" spans="2:10" ht="79.5" thickBot="1">
      <c r="B2" s="26" t="s">
        <v>0</v>
      </c>
      <c r="C2" s="27" t="s">
        <v>1</v>
      </c>
      <c r="D2" s="28" t="s">
        <v>2</v>
      </c>
      <c r="E2" s="29" t="s">
        <v>3</v>
      </c>
      <c r="F2" s="30" t="s">
        <v>4</v>
      </c>
      <c r="G2" s="31" t="s">
        <v>5</v>
      </c>
      <c r="H2" s="32" t="s">
        <v>6</v>
      </c>
      <c r="I2" s="30" t="s">
        <v>7</v>
      </c>
      <c r="J2" s="33" t="s">
        <v>8</v>
      </c>
    </row>
    <row r="3" spans="2:13" ht="17.25" customHeight="1">
      <c r="B3" s="6">
        <v>-4</v>
      </c>
      <c r="C3" s="6">
        <f>B3+6</f>
        <v>2</v>
      </c>
      <c r="D3" s="17">
        <f>B3+5</f>
        <v>1</v>
      </c>
      <c r="E3" s="18"/>
      <c r="F3" s="7">
        <f>109.3*EXP(-0.455*(B3))</f>
        <v>674.5841285722724</v>
      </c>
      <c r="G3" s="23">
        <v>3</v>
      </c>
      <c r="H3" s="8">
        <f aca="true" t="shared" si="0" ref="H3:H48">IF(ISBLANK(G3),"",LOG10(G3))</f>
        <v>0.47712125471966244</v>
      </c>
      <c r="I3" s="9">
        <f aca="true" t="shared" si="1" ref="I3:I48">10^(B3*$M$3+$M$4)</f>
        <v>3.092559962659334</v>
      </c>
      <c r="J3" s="10">
        <f>IF(ISBLANK(G3),"-",(I3-G3)/G3)</f>
        <v>0.030853320886444695</v>
      </c>
      <c r="L3" t="s">
        <v>9</v>
      </c>
      <c r="M3">
        <f>SLOPE(H3:H48,B3:B48)</f>
        <v>-0.11877186907143719</v>
      </c>
    </row>
    <row r="4" spans="2:13" ht="17.25" customHeight="1">
      <c r="B4" s="6">
        <f aca="true" t="shared" si="2" ref="B4:B48">B3+1/3</f>
        <v>-3.6666666666666665</v>
      </c>
      <c r="C4" s="6">
        <f aca="true" t="shared" si="3" ref="C4:C48">B4+6</f>
        <v>2.3333333333333335</v>
      </c>
      <c r="D4" s="17">
        <f aca="true" t="shared" si="4" ref="D4:D36">B4+5</f>
        <v>1.3333333333333335</v>
      </c>
      <c r="E4" s="18"/>
      <c r="F4" s="7">
        <f aca="true" t="shared" si="5" ref="F4:F48">109.3*EXP(-0.455*(B4))</f>
        <v>579.6530463002761</v>
      </c>
      <c r="G4" s="23">
        <v>3</v>
      </c>
      <c r="H4" s="8">
        <f t="shared" si="0"/>
        <v>0.47712125471966244</v>
      </c>
      <c r="I4" s="9">
        <f t="shared" si="1"/>
        <v>2.823108086643086</v>
      </c>
      <c r="J4" s="10">
        <f aca="true" t="shared" si="6" ref="J4:J48">IF(ISBLANK(G4),"-",(I4-G4)/G4)</f>
        <v>-0.05896397111897134</v>
      </c>
      <c r="L4" t="s">
        <v>10</v>
      </c>
      <c r="M4">
        <f>INTERCEPT(H3:H48,B3:B48)</f>
        <v>0.015230652775184428</v>
      </c>
    </row>
    <row r="5" spans="2:13" ht="17.25" customHeight="1" thickBot="1">
      <c r="B5" s="6">
        <f t="shared" si="2"/>
        <v>-3.333333333333333</v>
      </c>
      <c r="C5" s="6">
        <f t="shared" si="3"/>
        <v>2.666666666666667</v>
      </c>
      <c r="D5" s="17">
        <f t="shared" si="4"/>
        <v>1.666666666666667</v>
      </c>
      <c r="E5" s="18"/>
      <c r="F5" s="7">
        <f t="shared" si="5"/>
        <v>498.08117305741285</v>
      </c>
      <c r="G5" s="23">
        <v>2.5</v>
      </c>
      <c r="H5" s="8">
        <f t="shared" si="0"/>
        <v>0.3979400086720376</v>
      </c>
      <c r="I5" s="9">
        <f t="shared" si="1"/>
        <v>2.5771333022161116</v>
      </c>
      <c r="J5" s="10">
        <f t="shared" si="6"/>
        <v>0.030853320886444636</v>
      </c>
      <c r="L5"/>
      <c r="M5"/>
    </row>
    <row r="6" spans="2:13" ht="17.25" customHeight="1">
      <c r="B6" s="6">
        <f t="shared" si="2"/>
        <v>-2.9999999999999996</v>
      </c>
      <c r="C6" s="6">
        <f t="shared" si="3"/>
        <v>3.0000000000000004</v>
      </c>
      <c r="D6" s="17">
        <f t="shared" si="4"/>
        <v>2.0000000000000004</v>
      </c>
      <c r="E6" s="18"/>
      <c r="F6" s="7">
        <f t="shared" si="5"/>
        <v>427.9885295828044</v>
      </c>
      <c r="G6" s="23"/>
      <c r="H6" s="8">
        <f t="shared" si="0"/>
      </c>
      <c r="I6" s="9">
        <f t="shared" si="1"/>
        <v>2.352590072202571</v>
      </c>
      <c r="J6" s="10" t="str">
        <f t="shared" si="6"/>
        <v>-</v>
      </c>
      <c r="L6" s="34" t="s">
        <v>11</v>
      </c>
      <c r="M6" s="35"/>
    </row>
    <row r="7" spans="2:13" ht="17.25" customHeight="1">
      <c r="B7" s="6">
        <f t="shared" si="2"/>
        <v>-2.666666666666666</v>
      </c>
      <c r="C7" s="6">
        <f t="shared" si="3"/>
        <v>3.333333333333334</v>
      </c>
      <c r="D7" s="17">
        <f t="shared" si="4"/>
        <v>2.333333333333334</v>
      </c>
      <c r="E7" s="18"/>
      <c r="F7" s="7">
        <f t="shared" si="5"/>
        <v>367.7596973402103</v>
      </c>
      <c r="G7" s="23"/>
      <c r="H7" s="8">
        <f t="shared" si="0"/>
      </c>
      <c r="I7" s="9">
        <f t="shared" si="1"/>
        <v>2.1476110851800927</v>
      </c>
      <c r="J7" s="10" t="str">
        <f t="shared" si="6"/>
        <v>-</v>
      </c>
      <c r="L7" s="11" t="s">
        <v>12</v>
      </c>
      <c r="M7" s="12">
        <f>-M3/LOG10(2)</f>
        <v>0.39455160875069056</v>
      </c>
    </row>
    <row r="8" spans="2:13" ht="17.25" customHeight="1" thickBot="1">
      <c r="B8" s="6">
        <f t="shared" si="2"/>
        <v>-2.3333333333333326</v>
      </c>
      <c r="C8" s="6">
        <f t="shared" si="3"/>
        <v>3.6666666666666674</v>
      </c>
      <c r="D8" s="17">
        <f t="shared" si="4"/>
        <v>2.6666666666666674</v>
      </c>
      <c r="E8" s="18"/>
      <c r="F8" s="7">
        <f t="shared" si="5"/>
        <v>316.00658811954526</v>
      </c>
      <c r="G8" s="23"/>
      <c r="H8" s="8">
        <f t="shared" si="0"/>
      </c>
      <c r="I8" s="9">
        <f t="shared" si="1"/>
        <v>1.960491726835476</v>
      </c>
      <c r="J8" s="10" t="str">
        <f t="shared" si="6"/>
        <v>-</v>
      </c>
      <c r="L8" s="13" t="s">
        <v>13</v>
      </c>
      <c r="M8" s="14">
        <f>10^(LOG10(1000/2.7)/LOG10(2)*$M$3+$M$4)</f>
        <v>0.10040864205276583</v>
      </c>
    </row>
    <row r="9" spans="2:10" ht="17.25" customHeight="1">
      <c r="B9" s="6">
        <f t="shared" si="2"/>
        <v>-1.9999999999999993</v>
      </c>
      <c r="C9" s="6">
        <f t="shared" si="3"/>
        <v>4.000000000000001</v>
      </c>
      <c r="D9" s="17">
        <f t="shared" si="4"/>
        <v>3.000000000000001</v>
      </c>
      <c r="E9" s="18"/>
      <c r="F9" s="7">
        <f t="shared" si="5"/>
        <v>271.53645289896036</v>
      </c>
      <c r="G9" s="23"/>
      <c r="H9" s="8">
        <f t="shared" si="0"/>
      </c>
      <c r="I9" s="9">
        <f t="shared" si="1"/>
        <v>1.789675904316744</v>
      </c>
      <c r="J9" s="10" t="str">
        <f t="shared" si="6"/>
        <v>-</v>
      </c>
    </row>
    <row r="10" spans="2:10" ht="17.25" customHeight="1">
      <c r="B10" s="6">
        <f t="shared" si="2"/>
        <v>-1.666666666666666</v>
      </c>
      <c r="C10" s="6">
        <f t="shared" si="3"/>
        <v>4.333333333333334</v>
      </c>
      <c r="D10" s="17">
        <f t="shared" si="4"/>
        <v>3.333333333333334</v>
      </c>
      <c r="E10" s="18"/>
      <c r="F10" s="7">
        <f t="shared" si="5"/>
        <v>233.32439267075185</v>
      </c>
      <c r="G10" s="23"/>
      <c r="H10" s="8">
        <f t="shared" si="0"/>
      </c>
      <c r="I10" s="9">
        <f t="shared" si="1"/>
        <v>1.6337431056962302</v>
      </c>
      <c r="J10" s="10" t="str">
        <f t="shared" si="6"/>
        <v>-</v>
      </c>
    </row>
    <row r="11" spans="2:10" ht="17.25" customHeight="1">
      <c r="B11" s="6">
        <f t="shared" si="2"/>
        <v>-1.3333333333333328</v>
      </c>
      <c r="C11" s="6">
        <f t="shared" si="3"/>
        <v>4.666666666666667</v>
      </c>
      <c r="D11" s="17">
        <f t="shared" si="4"/>
        <v>3.666666666666667</v>
      </c>
      <c r="E11" s="18"/>
      <c r="F11" s="7">
        <f t="shared" si="5"/>
        <v>200.4897376906982</v>
      </c>
      <c r="G11" s="23"/>
      <c r="H11" s="8">
        <f t="shared" si="0"/>
      </c>
      <c r="I11" s="9">
        <f t="shared" si="1"/>
        <v>1.4913965869306203</v>
      </c>
      <c r="J11" s="10" t="str">
        <f t="shared" si="6"/>
        <v>-</v>
      </c>
    </row>
    <row r="12" spans="2:10" ht="17.25" customHeight="1">
      <c r="B12" s="6">
        <f t="shared" si="2"/>
        <v>-0.9999999999999996</v>
      </c>
      <c r="C12" s="6">
        <f t="shared" si="3"/>
        <v>5</v>
      </c>
      <c r="D12" s="17">
        <f t="shared" si="4"/>
        <v>4</v>
      </c>
      <c r="E12" s="18"/>
      <c r="F12" s="7">
        <f t="shared" si="5"/>
        <v>172.2757507656152</v>
      </c>
      <c r="G12" s="25"/>
      <c r="H12" s="8">
        <f t="shared" si="0"/>
      </c>
      <c r="I12" s="9">
        <f t="shared" si="1"/>
        <v>1.3614525880801918</v>
      </c>
      <c r="J12" s="10" t="str">
        <f t="shared" si="6"/>
        <v>-</v>
      </c>
    </row>
    <row r="13" spans="2:10" ht="17.25" customHeight="1">
      <c r="B13" s="6">
        <f t="shared" si="2"/>
        <v>-0.6666666666666663</v>
      </c>
      <c r="C13" s="6">
        <f t="shared" si="3"/>
        <v>5.333333333333334</v>
      </c>
      <c r="D13" s="17">
        <f t="shared" si="4"/>
        <v>4.333333333333334</v>
      </c>
      <c r="E13" s="18"/>
      <c r="F13" s="7">
        <f t="shared" si="5"/>
        <v>148.032186802713</v>
      </c>
      <c r="G13" s="25"/>
      <c r="H13" s="8">
        <f t="shared" si="0"/>
      </c>
      <c r="I13" s="9">
        <f t="shared" si="1"/>
        <v>1.2428304891088502</v>
      </c>
      <c r="J13" s="10" t="str">
        <f t="shared" si="6"/>
        <v>-</v>
      </c>
    </row>
    <row r="14" spans="2:10" ht="17.25" customHeight="1">
      <c r="B14" s="6">
        <f t="shared" si="2"/>
        <v>-0.333333333333333</v>
      </c>
      <c r="C14" s="6">
        <f t="shared" si="3"/>
        <v>5.666666666666667</v>
      </c>
      <c r="D14" s="17">
        <f t="shared" si="4"/>
        <v>4.666666666666667</v>
      </c>
      <c r="E14" s="18"/>
      <c r="F14" s="7">
        <f t="shared" si="5"/>
        <v>127.20030667233678</v>
      </c>
      <c r="G14" s="25"/>
      <c r="H14" s="8">
        <f t="shared" si="0"/>
      </c>
      <c r="I14" s="9">
        <f t="shared" si="1"/>
        <v>1.13454382340016</v>
      </c>
      <c r="J14" s="10" t="str">
        <f t="shared" si="6"/>
        <v>-</v>
      </c>
    </row>
    <row r="15" spans="2:10" ht="17.25" customHeight="1">
      <c r="B15" s="6">
        <f t="shared" si="2"/>
        <v>0</v>
      </c>
      <c r="C15" s="6">
        <f t="shared" si="3"/>
        <v>6</v>
      </c>
      <c r="D15" s="17">
        <f t="shared" si="4"/>
        <v>5</v>
      </c>
      <c r="E15" s="18"/>
      <c r="F15" s="7">
        <f t="shared" si="5"/>
        <v>109.3</v>
      </c>
      <c r="G15" s="25"/>
      <c r="H15" s="8">
        <f t="shared" si="0"/>
      </c>
      <c r="I15" s="9">
        <f t="shared" si="1"/>
        <v>1.0356920742573754</v>
      </c>
      <c r="J15" s="10" t="str">
        <f t="shared" si="6"/>
        <v>-</v>
      </c>
    </row>
    <row r="16" spans="2:10" ht="17.25" customHeight="1">
      <c r="B16" s="6">
        <f t="shared" si="2"/>
        <v>0.3333333333333333</v>
      </c>
      <c r="C16" s="6">
        <f t="shared" si="3"/>
        <v>6.333333333333333</v>
      </c>
      <c r="D16" s="17">
        <f t="shared" si="4"/>
        <v>5.333333333333333</v>
      </c>
      <c r="E16" s="18"/>
      <c r="F16" s="15">
        <f t="shared" si="5"/>
        <v>93.91872010791379</v>
      </c>
      <c r="G16" s="25"/>
      <c r="H16" s="8">
        <f t="shared" si="0"/>
      </c>
      <c r="I16" s="9">
        <f t="shared" si="1"/>
        <v>0.9454531861668001</v>
      </c>
      <c r="J16" s="10" t="str">
        <f t="shared" si="6"/>
        <v>-</v>
      </c>
    </row>
    <row r="17" spans="2:10" ht="17.25" customHeight="1">
      <c r="B17" s="6">
        <f t="shared" si="2"/>
        <v>0.6666666666666666</v>
      </c>
      <c r="C17" s="6">
        <f t="shared" si="3"/>
        <v>6.666666666666667</v>
      </c>
      <c r="D17" s="17">
        <f t="shared" si="4"/>
        <v>5.666666666666667</v>
      </c>
      <c r="E17" s="18"/>
      <c r="F17" s="15">
        <f t="shared" si="5"/>
        <v>80.70197609065553</v>
      </c>
      <c r="G17" s="25"/>
      <c r="H17" s="8">
        <f t="shared" si="0"/>
      </c>
      <c r="I17" s="9">
        <f t="shared" si="1"/>
        <v>0.8630767285478129</v>
      </c>
      <c r="J17" s="10" t="str">
        <f t="shared" si="6"/>
        <v>-</v>
      </c>
    </row>
    <row r="18" spans="2:10" ht="17.25" customHeight="1">
      <c r="B18" s="6">
        <f t="shared" si="2"/>
        <v>1</v>
      </c>
      <c r="C18" s="6">
        <f t="shared" si="3"/>
        <v>7</v>
      </c>
      <c r="D18" s="17">
        <f t="shared" si="4"/>
        <v>6</v>
      </c>
      <c r="E18" s="19">
        <f>B18+11</f>
        <v>12</v>
      </c>
      <c r="F18" s="15">
        <f t="shared" si="5"/>
        <v>69.34516289674134</v>
      </c>
      <c r="G18" s="25"/>
      <c r="H18" s="8">
        <f t="shared" si="0"/>
      </c>
      <c r="I18" s="9">
        <f t="shared" si="1"/>
        <v>0.7878776551390001</v>
      </c>
      <c r="J18" s="10" t="str">
        <f t="shared" si="6"/>
        <v>-</v>
      </c>
    </row>
    <row r="19" spans="2:10" ht="17.25" customHeight="1">
      <c r="B19" s="6">
        <f t="shared" si="2"/>
        <v>1.3333333333333333</v>
      </c>
      <c r="C19" s="6">
        <f t="shared" si="3"/>
        <v>7.333333333333333</v>
      </c>
      <c r="D19" s="17">
        <f t="shared" si="4"/>
        <v>6.333333333333333</v>
      </c>
      <c r="E19" s="19">
        <f aca="true" t="shared" si="7" ref="E19:E48">B19+11</f>
        <v>12.333333333333334</v>
      </c>
      <c r="F19" s="15">
        <f t="shared" si="5"/>
        <v>59.5865411247643</v>
      </c>
      <c r="G19" s="25"/>
      <c r="H19" s="8">
        <f t="shared" si="0"/>
      </c>
      <c r="I19" s="9">
        <f t="shared" si="1"/>
        <v>0.7192306071231774</v>
      </c>
      <c r="J19" s="10" t="str">
        <f t="shared" si="6"/>
        <v>-</v>
      </c>
    </row>
    <row r="20" spans="2:10" ht="17.25" customHeight="1">
      <c r="B20" s="6">
        <f t="shared" si="2"/>
        <v>1.6666666666666665</v>
      </c>
      <c r="C20" s="6">
        <f t="shared" si="3"/>
        <v>7.666666666666666</v>
      </c>
      <c r="D20" s="17">
        <f t="shared" si="4"/>
        <v>6.666666666666666</v>
      </c>
      <c r="E20" s="19">
        <f t="shared" si="7"/>
        <v>12.666666666666666</v>
      </c>
      <c r="F20" s="15">
        <f t="shared" si="5"/>
        <v>51.201204740122904</v>
      </c>
      <c r="G20" s="25"/>
      <c r="H20" s="8">
        <f t="shared" si="0"/>
      </c>
      <c r="I20" s="9">
        <f t="shared" si="1"/>
        <v>0.6565647126158336</v>
      </c>
      <c r="J20" s="10" t="str">
        <f t="shared" si="6"/>
        <v>-</v>
      </c>
    </row>
    <row r="21" spans="2:10" ht="17.25" customHeight="1">
      <c r="B21" s="6">
        <f t="shared" si="2"/>
        <v>1.9999999999999998</v>
      </c>
      <c r="C21" s="6">
        <f t="shared" si="3"/>
        <v>8</v>
      </c>
      <c r="D21" s="17">
        <f t="shared" si="4"/>
        <v>7</v>
      </c>
      <c r="E21" s="19">
        <f t="shared" si="7"/>
        <v>13</v>
      </c>
      <c r="F21" s="15">
        <f t="shared" si="5"/>
        <v>43.99589768687642</v>
      </c>
      <c r="G21" s="25"/>
      <c r="H21" s="8">
        <f t="shared" si="0"/>
      </c>
      <c r="I21" s="9">
        <f t="shared" si="1"/>
        <v>0.5993588392693145</v>
      </c>
      <c r="J21" s="10" t="str">
        <f t="shared" si="6"/>
        <v>-</v>
      </c>
    </row>
    <row r="22" spans="2:10" ht="17.25" customHeight="1">
      <c r="B22" s="6">
        <f t="shared" si="2"/>
        <v>2.333333333333333</v>
      </c>
      <c r="C22" s="6">
        <f t="shared" si="3"/>
        <v>8.333333333333332</v>
      </c>
      <c r="D22" s="17">
        <f t="shared" si="4"/>
        <v>7.333333333333333</v>
      </c>
      <c r="E22" s="19">
        <f t="shared" si="7"/>
        <v>13.333333333333332</v>
      </c>
      <c r="F22" s="15">
        <f t="shared" si="5"/>
        <v>37.80455993367025</v>
      </c>
      <c r="G22" s="25"/>
      <c r="H22" s="8">
        <f t="shared" si="0"/>
      </c>
      <c r="I22" s="9">
        <f t="shared" si="1"/>
        <v>0.5471372605131947</v>
      </c>
      <c r="J22" s="10" t="str">
        <f t="shared" si="6"/>
        <v>-</v>
      </c>
    </row>
    <row r="23" spans="2:10" ht="17.25" customHeight="1">
      <c r="B23" s="6">
        <f t="shared" si="2"/>
        <v>2.6666666666666665</v>
      </c>
      <c r="C23" s="6">
        <f t="shared" si="3"/>
        <v>8.666666666666666</v>
      </c>
      <c r="D23" s="17">
        <f t="shared" si="4"/>
        <v>7.666666666666666</v>
      </c>
      <c r="E23" s="19">
        <f t="shared" si="7"/>
        <v>13.666666666666666</v>
      </c>
      <c r="F23" s="15">
        <f t="shared" si="5"/>
        <v>32.48450030387216</v>
      </c>
      <c r="G23" s="25"/>
      <c r="H23" s="8">
        <f t="shared" si="0"/>
      </c>
      <c r="I23" s="9">
        <f t="shared" si="1"/>
        <v>0.4994656993910956</v>
      </c>
      <c r="J23" s="10" t="str">
        <f t="shared" si="6"/>
        <v>-</v>
      </c>
    </row>
    <row r="24" spans="2:10" ht="17.25" customHeight="1">
      <c r="B24" s="6">
        <f t="shared" si="2"/>
        <v>3</v>
      </c>
      <c r="C24" s="6">
        <f t="shared" si="3"/>
        <v>9</v>
      </c>
      <c r="D24" s="17">
        <f t="shared" si="4"/>
        <v>8</v>
      </c>
      <c r="E24" s="19">
        <f t="shared" si="7"/>
        <v>14</v>
      </c>
      <c r="F24" s="15">
        <f t="shared" si="5"/>
        <v>27.91310788549689</v>
      </c>
      <c r="G24" s="25"/>
      <c r="H24" s="8">
        <f t="shared" si="0"/>
      </c>
      <c r="I24" s="9">
        <f t="shared" si="1"/>
        <v>0.4559477170943289</v>
      </c>
      <c r="J24" s="10" t="str">
        <f t="shared" si="6"/>
        <v>-</v>
      </c>
    </row>
    <row r="25" spans="2:10" ht="17.25" customHeight="1">
      <c r="B25" s="6">
        <f t="shared" si="2"/>
        <v>3.3333333333333335</v>
      </c>
      <c r="C25" s="6">
        <f t="shared" si="3"/>
        <v>9.333333333333334</v>
      </c>
      <c r="D25" s="17">
        <f t="shared" si="4"/>
        <v>8.333333333333334</v>
      </c>
      <c r="E25" s="19">
        <f t="shared" si="7"/>
        <v>14.333333333333334</v>
      </c>
      <c r="F25" s="15">
        <f t="shared" si="5"/>
        <v>23.985026229094085</v>
      </c>
      <c r="G25" s="25"/>
      <c r="H25" s="8">
        <f t="shared" si="0"/>
      </c>
      <c r="I25" s="9">
        <f t="shared" si="1"/>
        <v>0.4162214161592463</v>
      </c>
      <c r="J25" s="10" t="str">
        <f t="shared" si="6"/>
        <v>-</v>
      </c>
    </row>
    <row r="26" spans="2:10" ht="17.25" customHeight="1">
      <c r="B26" s="6">
        <f t="shared" si="2"/>
        <v>3.666666666666667</v>
      </c>
      <c r="C26" s="6">
        <f t="shared" si="3"/>
        <v>9.666666666666668</v>
      </c>
      <c r="D26" s="17">
        <f t="shared" si="4"/>
        <v>8.666666666666668</v>
      </c>
      <c r="E26" s="19">
        <f t="shared" si="7"/>
        <v>14.666666666666668</v>
      </c>
      <c r="F26" s="15">
        <f t="shared" si="5"/>
        <v>20.609725207605294</v>
      </c>
      <c r="G26" s="25"/>
      <c r="H26" s="8">
        <f t="shared" si="0"/>
      </c>
      <c r="I26" s="9">
        <f t="shared" si="1"/>
        <v>0.37995643091194076</v>
      </c>
      <c r="J26" s="10" t="str">
        <f t="shared" si="6"/>
        <v>-</v>
      </c>
    </row>
    <row r="27" spans="2:10" ht="17.25" customHeight="1">
      <c r="B27" s="6">
        <f t="shared" si="2"/>
        <v>4</v>
      </c>
      <c r="C27" s="6">
        <f t="shared" si="3"/>
        <v>10</v>
      </c>
      <c r="D27" s="17">
        <f t="shared" si="4"/>
        <v>9</v>
      </c>
      <c r="E27" s="19">
        <f t="shared" si="7"/>
        <v>15</v>
      </c>
      <c r="F27" s="15">
        <f t="shared" si="5"/>
        <v>17.709414577073165</v>
      </c>
      <c r="G27" s="25"/>
      <c r="H27" s="8">
        <f t="shared" si="0"/>
      </c>
      <c r="I27" s="9">
        <f t="shared" si="1"/>
        <v>0.3468511801327053</v>
      </c>
      <c r="J27" s="10" t="str">
        <f t="shared" si="6"/>
        <v>-</v>
      </c>
    </row>
    <row r="28" spans="2:10" ht="17.25" customHeight="1">
      <c r="B28" s="6">
        <f t="shared" si="2"/>
        <v>4.333333333333333</v>
      </c>
      <c r="C28" s="6">
        <f t="shared" si="3"/>
        <v>10.333333333333332</v>
      </c>
      <c r="D28" s="17">
        <f t="shared" si="4"/>
        <v>9.333333333333332</v>
      </c>
      <c r="E28" s="19">
        <f t="shared" si="7"/>
        <v>15.333333333333332</v>
      </c>
      <c r="F28" s="15">
        <f t="shared" si="5"/>
        <v>15.217251152233699</v>
      </c>
      <c r="G28" s="25"/>
      <c r="H28" s="8">
        <f t="shared" si="0"/>
      </c>
      <c r="I28" s="9">
        <f t="shared" si="1"/>
        <v>0.316630359093284</v>
      </c>
      <c r="J28" s="10" t="str">
        <f t="shared" si="6"/>
        <v>-</v>
      </c>
    </row>
    <row r="29" spans="2:10" ht="17.25" customHeight="1">
      <c r="B29" s="6">
        <f t="shared" si="2"/>
        <v>4.666666666666666</v>
      </c>
      <c r="C29" s="6">
        <f t="shared" si="3"/>
        <v>10.666666666666666</v>
      </c>
      <c r="D29" s="17">
        <f t="shared" si="4"/>
        <v>9.666666666666666</v>
      </c>
      <c r="E29" s="19">
        <f t="shared" si="7"/>
        <v>15.666666666666666</v>
      </c>
      <c r="F29" s="15">
        <f t="shared" si="5"/>
        <v>13.075798277936558</v>
      </c>
      <c r="G29" s="25"/>
      <c r="H29" s="8">
        <f t="shared" si="0"/>
      </c>
      <c r="I29" s="9">
        <f t="shared" si="1"/>
        <v>0.2890426501105877</v>
      </c>
      <c r="J29" s="10" t="str">
        <f t="shared" si="6"/>
        <v>-</v>
      </c>
    </row>
    <row r="30" spans="2:10" ht="17.25" customHeight="1">
      <c r="B30" s="6">
        <f t="shared" si="2"/>
        <v>4.999999999999999</v>
      </c>
      <c r="C30" s="6">
        <f t="shared" si="3"/>
        <v>11</v>
      </c>
      <c r="D30" s="17">
        <f t="shared" si="4"/>
        <v>10</v>
      </c>
      <c r="E30" s="19">
        <f t="shared" si="7"/>
        <v>16</v>
      </c>
      <c r="F30" s="15">
        <f t="shared" si="5"/>
        <v>11.235702091976808</v>
      </c>
      <c r="G30" s="25"/>
      <c r="H30" s="8">
        <f t="shared" si="0"/>
      </c>
      <c r="I30" s="9">
        <f t="shared" si="1"/>
        <v>0.26385863257773673</v>
      </c>
      <c r="J30" s="10" t="str">
        <f t="shared" si="6"/>
        <v>-</v>
      </c>
    </row>
    <row r="31" spans="2:10" ht="17.25" customHeight="1">
      <c r="B31" s="6">
        <f t="shared" si="2"/>
        <v>5.333333333333332</v>
      </c>
      <c r="C31" s="6">
        <f t="shared" si="3"/>
        <v>11.333333333333332</v>
      </c>
      <c r="D31" s="17">
        <f t="shared" si="4"/>
        <v>10.333333333333332</v>
      </c>
      <c r="E31" s="19">
        <f t="shared" si="7"/>
        <v>16.333333333333332</v>
      </c>
      <c r="F31" s="16">
        <f t="shared" si="5"/>
        <v>9.654554071292507</v>
      </c>
      <c r="G31" s="25"/>
      <c r="H31" s="8">
        <f t="shared" si="0"/>
      </c>
      <c r="I31" s="9">
        <f t="shared" si="1"/>
        <v>0.24086887509215654</v>
      </c>
      <c r="J31" s="10" t="str">
        <f t="shared" si="6"/>
        <v>-</v>
      </c>
    </row>
    <row r="32" spans="2:10" ht="17.25" customHeight="1">
      <c r="B32" s="6">
        <f t="shared" si="2"/>
        <v>5.666666666666665</v>
      </c>
      <c r="C32" s="6">
        <f t="shared" si="3"/>
        <v>11.666666666666664</v>
      </c>
      <c r="D32" s="17">
        <f t="shared" si="4"/>
        <v>10.666666666666664</v>
      </c>
      <c r="E32" s="19">
        <f t="shared" si="7"/>
        <v>16.666666666666664</v>
      </c>
      <c r="F32" s="16">
        <f t="shared" si="5"/>
        <v>8.295913646737793</v>
      </c>
      <c r="G32" s="25"/>
      <c r="H32" s="8">
        <f t="shared" si="0"/>
      </c>
      <c r="I32" s="9">
        <f t="shared" si="1"/>
        <v>0.2198821938147807</v>
      </c>
      <c r="J32" s="10" t="str">
        <f t="shared" si="6"/>
        <v>-</v>
      </c>
    </row>
    <row r="33" spans="2:10" ht="17.25" customHeight="1">
      <c r="B33" s="6">
        <f t="shared" si="2"/>
        <v>5.999999999999998</v>
      </c>
      <c r="C33" s="6">
        <f t="shared" si="3"/>
        <v>11.999999999999998</v>
      </c>
      <c r="D33" s="17">
        <f t="shared" si="4"/>
        <v>10.999999999999998</v>
      </c>
      <c r="E33" s="19">
        <f t="shared" si="7"/>
        <v>17</v>
      </c>
      <c r="F33" s="16">
        <f t="shared" si="5"/>
        <v>7.128468360726345</v>
      </c>
      <c r="G33" s="25"/>
      <c r="H33" s="8">
        <f t="shared" si="0"/>
      </c>
      <c r="I33" s="9">
        <f t="shared" si="1"/>
        <v>0.20072406257679715</v>
      </c>
      <c r="J33" s="10" t="str">
        <f t="shared" si="6"/>
        <v>-</v>
      </c>
    </row>
    <row r="34" spans="2:10" ht="17.25" customHeight="1">
      <c r="B34" s="6">
        <f t="shared" si="2"/>
        <v>6.333333333333331</v>
      </c>
      <c r="C34" s="6">
        <f t="shared" si="3"/>
        <v>12.333333333333332</v>
      </c>
      <c r="D34" s="17">
        <f t="shared" si="4"/>
        <v>11.333333333333332</v>
      </c>
      <c r="E34" s="19">
        <f t="shared" si="7"/>
        <v>17.333333333333332</v>
      </c>
      <c r="F34" s="16">
        <f t="shared" si="5"/>
        <v>6.125312211977827</v>
      </c>
      <c r="G34" s="25"/>
      <c r="H34" s="8">
        <f t="shared" si="0"/>
      </c>
      <c r="I34" s="9">
        <f t="shared" si="1"/>
        <v>0.18323516151231725</v>
      </c>
      <c r="J34" s="10" t="str">
        <f t="shared" si="6"/>
        <v>-</v>
      </c>
    </row>
    <row r="35" spans="2:10" ht="17.25" customHeight="1">
      <c r="B35" s="6">
        <f t="shared" si="2"/>
        <v>6.666666666666664</v>
      </c>
      <c r="C35" s="6">
        <f t="shared" si="3"/>
        <v>12.666666666666664</v>
      </c>
      <c r="D35" s="17">
        <f t="shared" si="4"/>
        <v>11.666666666666664</v>
      </c>
      <c r="E35" s="19">
        <f t="shared" si="7"/>
        <v>17.666666666666664</v>
      </c>
      <c r="F35" s="16">
        <f t="shared" si="5"/>
        <v>5.26332555544677</v>
      </c>
      <c r="G35" s="25"/>
      <c r="H35" s="8">
        <f t="shared" si="0"/>
      </c>
      <c r="I35" s="9">
        <f t="shared" si="1"/>
        <v>0.167270052147331</v>
      </c>
      <c r="J35" s="10" t="str">
        <f t="shared" si="6"/>
        <v>-</v>
      </c>
    </row>
    <row r="36" spans="2:10" ht="17.25" customHeight="1">
      <c r="B36" s="6">
        <f t="shared" si="2"/>
        <v>6.999999999999997</v>
      </c>
      <c r="C36" s="6">
        <f t="shared" si="3"/>
        <v>12.999999999999996</v>
      </c>
      <c r="D36" s="17">
        <f t="shared" si="4"/>
        <v>11.999999999999996</v>
      </c>
      <c r="E36" s="19">
        <f t="shared" si="7"/>
        <v>17.999999999999996</v>
      </c>
      <c r="F36" s="16">
        <f t="shared" si="5"/>
        <v>4.522642266046069</v>
      </c>
      <c r="G36" s="25"/>
      <c r="H36" s="8">
        <f t="shared" si="0"/>
      </c>
      <c r="I36" s="9">
        <f t="shared" si="1"/>
        <v>0.1526959679269311</v>
      </c>
      <c r="J36" s="10" t="str">
        <f t="shared" si="6"/>
        <v>-</v>
      </c>
    </row>
    <row r="37" spans="2:10" ht="17.25" customHeight="1">
      <c r="B37" s="6">
        <f t="shared" si="2"/>
        <v>7.33333333333333</v>
      </c>
      <c r="C37" s="6">
        <f t="shared" si="3"/>
        <v>13.33333333333333</v>
      </c>
      <c r="D37" s="20"/>
      <c r="E37" s="19">
        <f t="shared" si="7"/>
        <v>18.33333333333333</v>
      </c>
      <c r="F37" s="16">
        <f t="shared" si="5"/>
        <v>3.8861918859378</v>
      </c>
      <c r="G37" s="25"/>
      <c r="H37" s="8">
        <f t="shared" si="0"/>
      </c>
      <c r="I37" s="9">
        <f t="shared" si="1"/>
        <v>0.13939171012277585</v>
      </c>
      <c r="J37" s="10" t="str">
        <f t="shared" si="6"/>
        <v>-</v>
      </c>
    </row>
    <row r="38" spans="2:10" ht="17.25" customHeight="1">
      <c r="B38" s="6">
        <f t="shared" si="2"/>
        <v>7.666666666666663</v>
      </c>
      <c r="C38" s="6">
        <f t="shared" si="3"/>
        <v>13.666666666666664</v>
      </c>
      <c r="D38" s="20"/>
      <c r="E38" s="19">
        <f t="shared" si="7"/>
        <v>18.666666666666664</v>
      </c>
      <c r="F38" s="16">
        <f t="shared" si="5"/>
        <v>3.339306203303184</v>
      </c>
      <c r="G38" s="25"/>
      <c r="H38" s="8">
        <f t="shared" si="0"/>
      </c>
      <c r="I38" s="9">
        <f t="shared" si="1"/>
        <v>0.12724663993910926</v>
      </c>
      <c r="J38" s="10" t="str">
        <f t="shared" si="6"/>
        <v>-</v>
      </c>
    </row>
    <row r="39" spans="2:10" ht="17.25" customHeight="1">
      <c r="B39" s="6">
        <f t="shared" si="2"/>
        <v>7.9999999999999964</v>
      </c>
      <c r="C39" s="6">
        <f t="shared" si="3"/>
        <v>13.999999999999996</v>
      </c>
      <c r="D39" s="20"/>
      <c r="E39" s="19">
        <f t="shared" si="7"/>
        <v>18.999999999999996</v>
      </c>
      <c r="F39" s="16">
        <f t="shared" si="5"/>
        <v>2.869381195449699</v>
      </c>
      <c r="G39" s="25"/>
      <c r="H39" s="8">
        <f t="shared" si="0"/>
      </c>
      <c r="I39" s="9">
        <f t="shared" si="1"/>
        <v>0.11615975843564662</v>
      </c>
      <c r="J39" s="10" t="str">
        <f t="shared" si="6"/>
        <v>-</v>
      </c>
    </row>
    <row r="40" spans="2:10" ht="17.25" customHeight="1">
      <c r="B40" s="6">
        <f t="shared" si="2"/>
        <v>8.33333333333333</v>
      </c>
      <c r="C40" s="6">
        <f t="shared" si="3"/>
        <v>14.33333333333333</v>
      </c>
      <c r="D40" s="20"/>
      <c r="E40" s="19">
        <f t="shared" si="7"/>
        <v>19.33333333333333</v>
      </c>
      <c r="F40" s="16">
        <f t="shared" si="5"/>
        <v>2.46558654509013</v>
      </c>
      <c r="G40" s="23"/>
      <c r="H40" s="8">
        <f t="shared" si="0"/>
      </c>
      <c r="I40" s="9">
        <f t="shared" si="1"/>
        <v>0.1060388666159244</v>
      </c>
      <c r="J40" s="10" t="str">
        <f t="shared" si="6"/>
        <v>-</v>
      </c>
    </row>
    <row r="41" spans="2:10" ht="17.25" customHeight="1">
      <c r="B41" s="6">
        <f t="shared" si="2"/>
        <v>8.666666666666664</v>
      </c>
      <c r="C41" s="6">
        <f t="shared" si="3"/>
        <v>14.666666666666664</v>
      </c>
      <c r="D41" s="20"/>
      <c r="E41" s="19">
        <f t="shared" si="7"/>
        <v>19.666666666666664</v>
      </c>
      <c r="F41" s="16">
        <f t="shared" si="5"/>
        <v>2.118616035042617</v>
      </c>
      <c r="G41" s="23"/>
      <c r="H41" s="8">
        <f t="shared" si="0"/>
      </c>
      <c r="I41" s="9">
        <f t="shared" si="1"/>
        <v>0.09679979869637215</v>
      </c>
      <c r="J41" s="10" t="str">
        <f t="shared" si="6"/>
        <v>-</v>
      </c>
    </row>
    <row r="42" spans="2:10" ht="17.25" customHeight="1">
      <c r="B42" s="6">
        <f t="shared" si="2"/>
        <v>8.999999999999998</v>
      </c>
      <c r="C42" s="6">
        <f t="shared" si="3"/>
        <v>14.999999999999998</v>
      </c>
      <c r="D42" s="20"/>
      <c r="E42" s="19">
        <f t="shared" si="7"/>
        <v>20</v>
      </c>
      <c r="F42" s="16">
        <f t="shared" si="5"/>
        <v>1.820473068721917</v>
      </c>
      <c r="G42" s="23"/>
      <c r="H42" s="8">
        <f t="shared" si="0"/>
      </c>
      <c r="I42" s="9">
        <f t="shared" si="1"/>
        <v>0.08836572217993695</v>
      </c>
      <c r="J42" s="10" t="str">
        <f t="shared" si="6"/>
        <v>-</v>
      </c>
    </row>
    <row r="43" spans="2:10" ht="17.25" customHeight="1">
      <c r="B43" s="6">
        <f t="shared" si="2"/>
        <v>9.333333333333332</v>
      </c>
      <c r="C43" s="6">
        <f t="shared" si="3"/>
        <v>15.333333333333332</v>
      </c>
      <c r="D43" s="20"/>
      <c r="E43" s="19">
        <f t="shared" si="7"/>
        <v>20.333333333333332</v>
      </c>
      <c r="F43" s="16">
        <f t="shared" si="5"/>
        <v>1.5642863733329246</v>
      </c>
      <c r="G43" s="23"/>
      <c r="H43" s="8">
        <f t="shared" si="0"/>
      </c>
      <c r="I43" s="9">
        <f t="shared" si="1"/>
        <v>0.0806664989136434</v>
      </c>
      <c r="J43" s="10" t="str">
        <f t="shared" si="6"/>
        <v>-</v>
      </c>
    </row>
    <row r="44" spans="2:10" ht="17.25" customHeight="1">
      <c r="B44" s="6">
        <f t="shared" si="2"/>
        <v>9.666666666666666</v>
      </c>
      <c r="C44" s="6">
        <f t="shared" si="3"/>
        <v>15.666666666666666</v>
      </c>
      <c r="D44" s="20"/>
      <c r="E44" s="19">
        <f t="shared" si="7"/>
        <v>20.666666666666664</v>
      </c>
      <c r="F44" s="16">
        <f t="shared" si="5"/>
        <v>1.3441516382953191</v>
      </c>
      <c r="G44" s="23"/>
      <c r="H44" s="8">
        <f t="shared" si="0"/>
      </c>
      <c r="I44" s="9">
        <f t="shared" si="1"/>
        <v>0.07363810181661413</v>
      </c>
      <c r="J44" s="10" t="str">
        <f t="shared" si="6"/>
        <v>-</v>
      </c>
    </row>
    <row r="45" spans="2:10" ht="17.25" customHeight="1">
      <c r="B45" s="6">
        <f t="shared" si="2"/>
        <v>10</v>
      </c>
      <c r="C45" s="6">
        <f t="shared" si="3"/>
        <v>16</v>
      </c>
      <c r="D45" s="20"/>
      <c r="E45" s="19">
        <f t="shared" si="7"/>
        <v>21</v>
      </c>
      <c r="F45" s="16">
        <f t="shared" si="5"/>
        <v>1.1549954391550952</v>
      </c>
      <c r="G45" s="23"/>
      <c r="H45" s="8">
        <f t="shared" si="0"/>
      </c>
      <c r="I45" s="9">
        <f t="shared" si="1"/>
        <v>0.06722208242803615</v>
      </c>
      <c r="J45" s="10" t="str">
        <f t="shared" si="6"/>
        <v>-</v>
      </c>
    </row>
    <row r="46" spans="2:10" ht="17.25" customHeight="1">
      <c r="B46" s="6">
        <f t="shared" si="2"/>
        <v>10.333333333333334</v>
      </c>
      <c r="C46" s="6">
        <f t="shared" si="3"/>
        <v>16.333333333333336</v>
      </c>
      <c r="D46" s="20"/>
      <c r="E46" s="19">
        <f t="shared" si="7"/>
        <v>21.333333333333336</v>
      </c>
      <c r="F46" s="16">
        <f t="shared" si="5"/>
        <v>0.9924583108501766</v>
      </c>
      <c r="G46" s="23"/>
      <c r="H46" s="8">
        <f t="shared" si="0"/>
      </c>
      <c r="I46" s="9">
        <f t="shared" si="1"/>
        <v>0.061365084847178425</v>
      </c>
      <c r="J46" s="10" t="str">
        <f t="shared" si="6"/>
        <v>-</v>
      </c>
    </row>
    <row r="47" spans="2:10" ht="17.25" customHeight="1">
      <c r="B47" s="6">
        <f t="shared" si="2"/>
        <v>10.666666666666668</v>
      </c>
      <c r="C47" s="6">
        <f t="shared" si="3"/>
        <v>16.666666666666668</v>
      </c>
      <c r="D47" s="20"/>
      <c r="E47" s="19">
        <f t="shared" si="7"/>
        <v>21.666666666666668</v>
      </c>
      <c r="F47" s="16">
        <f t="shared" si="5"/>
        <v>0.8527942755307464</v>
      </c>
      <c r="G47" s="23"/>
      <c r="H47" s="8">
        <f t="shared" si="0"/>
      </c>
      <c r="I47" s="9">
        <f t="shared" si="1"/>
        <v>0.05601840202336344</v>
      </c>
      <c r="J47" s="10" t="str">
        <f t="shared" si="6"/>
        <v>-</v>
      </c>
    </row>
    <row r="48" spans="2:10" ht="17.25" customHeight="1" thickBot="1">
      <c r="B48" s="6">
        <f t="shared" si="2"/>
        <v>11.000000000000002</v>
      </c>
      <c r="C48" s="6">
        <f t="shared" si="3"/>
        <v>17</v>
      </c>
      <c r="D48" s="21"/>
      <c r="E48" s="22">
        <f t="shared" si="7"/>
        <v>22</v>
      </c>
      <c r="F48" s="16">
        <f t="shared" si="5"/>
        <v>0.7327845093614209</v>
      </c>
      <c r="G48" s="24"/>
      <c r="H48" s="8">
        <f t="shared" si="0"/>
      </c>
      <c r="I48" s="9">
        <f t="shared" si="1"/>
        <v>0.05113757070598199</v>
      </c>
      <c r="J48" s="10" t="str">
        <f t="shared" si="6"/>
        <v>-</v>
      </c>
    </row>
  </sheetData>
  <sheetProtection password="DF8A" sheet="1"/>
  <mergeCells count="1">
    <mergeCell ref="L6:M6"/>
  </mergeCells>
  <printOptions/>
  <pageMargins left="0.7" right="0.7" top="0.75" bottom="0.75" header="0.3" footer="0.3"/>
  <pageSetup horizontalDpi="1200" verticalDpi="12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BLACK EDITION - tum0r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noName</dc:creator>
  <cp:keywords/>
  <dc:description/>
  <cp:lastModifiedBy>noName</cp:lastModifiedBy>
  <dcterms:created xsi:type="dcterms:W3CDTF">2010-05-20T15:13:37Z</dcterms:created>
  <dcterms:modified xsi:type="dcterms:W3CDTF">2010-05-20T15:33:09Z</dcterms:modified>
  <cp:category/>
  <cp:version/>
  <cp:contentType/>
  <cp:contentStatus/>
</cp:coreProperties>
</file>